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90" windowHeight="108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<sst xmlns="http://schemas.openxmlformats.org/spreadsheetml/2006/main" count="42" uniqueCount="42">
  <si>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НАЛОГОВЫЕ И НЕНАЛОГОВЫЕ ДОХОДЫ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</si>
  <si>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</si>
  <si>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</si>
  <si>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</si>
  <si>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Налог на доходы физических лиц</t>
  </si>
  <si>
    <t>Наименование</t>
  </si>
  <si>
    <t>Код доходов</t>
  </si>
  <si>
    <t>000 1 00 00000 00 0000 000</t>
  </si>
  <si>
    <t>000 2 00 00000 00 0000 000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</si>
  <si>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</si>
  <si>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</si>
  <si>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тыс. руб.</t>
  </si>
  <si>
    <t>Проект 
на 2020 год</t>
  </si>
  <si>
    <t>000 1 01 02000 01 0000 110</t>
  </si>
  <si>
    <t>000 2 02 00000 00 0000 000</t>
  </si>
  <si>
    <t xml:space="preserve">  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</si>
  <si>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</si>
  <si>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</si>
  <si>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Федереации</t>
  </si>
  <si>
    <t>Проект 
на 2021 год</t>
  </si>
  <si>
    <t>Доходы бюджетов бюджетной системы Российской Федерации от возраста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</si>
  <si>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</si>
  <si>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000 1 06 01000 10 0000 110</t>
  </si>
  <si>
    <t>Земельный налог</t>
  </si>
  <si>
    <t>000 1 06 06000 10 0000 110</t>
  </si>
  <si>
    <t>Доходы бюджета Нижнеландеховского сельского поселения по видам доходов на 2020 год и на плановый период 2021 и 2022 годов в сравнении с исполнением за 2018 год и ожидаемым исполнением за 2019 год</t>
  </si>
  <si>
    <t>Исполнено 
за 2018 год</t>
  </si>
  <si>
    <t>Ожидаемое исполнение за 2019 год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</si>
  <si>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</si>
  <si>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</si>
  <si>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</si>
  <si>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</si>
  <si>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</si>
  <si>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</si>
  <si>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000 1 13 01000 00 0000 130</t>
  </si>
  <si>
    <t>000 2 02 10000 00 0000 150</t>
  </si>
  <si>
    <t>000 2 02 20000 00 0000 150</t>
  </si>
  <si>
    <t>000 2 02 30000 00 0000 150</t>
  </si>
  <si>
    <t>000 2 02 40000 00 0000 150</t>
  </si>
  <si>
    <t>ВСЕГО ДОХОДОВ:</t>
  </si>
  <si>
    <t xml:space="preserve">2020 год к ожидаемому исполнению 
за 2019 год </t>
  </si>
  <si>
    <t xml:space="preserve">2020 год к исполнению 
за 2018 год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</si>
</sst>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0.0000000"/>
    <numFmt numFmtId="188" formatCode="#,##0.000"/>
    <numFmt numFmtId="189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186" fontId="2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86" fontId="20" fillId="0" borderId="11" xfId="0" applyNumberFormat="1" applyFont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85" fontId="22" fillId="0" borderId="10" xfId="0" applyNumberFormat="1" applyFont="1" applyBorder="1" applyAlignment="1">
      <alignment horizontal="center" vertical="center"/>
    </xf>
    <xf numFmtId="186" fontId="20" fillId="24" borderId="10" xfId="0" applyNumberFormat="1" applyFont="1" applyFill="1" applyBorder="1" applyAlignment="1">
      <alignment horizontal="center" vertical="center"/>
    </xf>
    <xf numFmtId="18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188" fontId="22" fillId="24" borderId="10" xfId="0" applyNumberFormat="1" applyFont="1" applyFill="1" applyBorder="1" applyAlignment="1">
      <alignment horizontal="center" vertical="center"/>
    </xf>
    <xf numFmtId="189" fontId="22" fillId="0" borderId="10" xfId="0" applyNumberFormat="1" applyFont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M1"/>
    </sheetView>
  </sheetViews>
  <sheetFormatPr defaultColWidth="9.00390625" defaultRowHeight="12.75"/>
  <cols>
    <col min="1" max="1" width="50.125" style="0" customWidth="1"/>
    <col min="2" max="2" width="37.75390625" style="0" customWidth="1"/>
    <col min="3" max="3" width="18.125" style="0" customWidth="1"/>
    <col min="4" max="4" width="18.375" style="0" customWidth="1"/>
    <col min="5" max="5" width="18.00390625" style="3" customWidth="1"/>
    <col min="6" max="6" width="15.875" style="3" customWidth="1"/>
    <col min="7" max="7" width="15.625" style="3" customWidth="1"/>
    <col min="8" max="8" width="15.75390625" style="3" customWidth="1"/>
    <col min="9" max="9" width="16.625" style="3" customWidth="1"/>
    <col min="10" max="10" width="17.375" style="3" customWidth="1"/>
    <col min="11" max="11" width="16.75390625" style="3" customWidth="1"/>
    <col min="12" max="12" width="16.75390625" style="0" customWidth="1"/>
    <col min="13" max="13" width="18.12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7.25" customHeight="1">
      <c r="A2" s="7"/>
      <c r="B2" s="7"/>
      <c r="C2" s="8"/>
      <c r="D2" s="8"/>
      <c r="E2" s="7"/>
      <c r="F2" s="8"/>
      <c r="G2" s="8"/>
      <c r="H2" s="7"/>
      <c r="I2" s="8"/>
      <c r="J2" s="8"/>
      <c r="K2" s="7"/>
      <c r="L2" s="7"/>
      <c r="M2" s="11" t="s">
        <v>11</v>
      </c>
    </row>
    <row r="3" spans="1:13" ht="83.25" customHeight="1">
      <c r="A3" s="19" t="s">
        <v>5</v>
      </c>
      <c r="B3" s="9" t="s">
        <v>6</v>
      </c>
      <c r="C3" s="33" t="s">
        <v>26</v>
      </c>
      <c r="D3" s="33" t="s">
        <v>27</v>
      </c>
      <c r="E3" s="10" t="s">
        <v>12</v>
      </c>
      <c r="F3" s="12" t="s">
        <v>41</v>
      </c>
      <c r="G3" s="12" t="s">
        <v>40</v>
      </c>
      <c r="H3" s="10" t="s">
        <v>19</v>
      </c>
      <c r="I3" s="12" t="s">
        <v>28</v>
      </c>
      <c r="J3" s="12" t="s">
        <v>29</v>
      </c>
      <c r="K3" s="10" t="s">
        <v>30</v>
      </c>
      <c r="L3" s="12" t="s">
        <v>31</v>
      </c>
      <c r="M3" s="12" t="s">
        <v>32</v>
      </c>
    </row>
    <row r="4" spans="1:13" ht="15.7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37.5">
      <c r="A5" s="17" t="s">
        <v>0</v>
      </c>
      <c r="B5" s="18" t="s">
        <v>7</v>
      </c>
      <c r="C5" s="20">
        <f>SUM(C6:C9)</f>
        <v>288.29999999999995</v>
      </c>
      <c r="D5" s="20">
        <f>SUM(D6:D9)</f>
        <v>309.033</v>
      </c>
      <c r="E5" s="35">
        <f>SUM(E6:E9)</f>
        <v>189</v>
      </c>
      <c r="F5" s="27">
        <f aca="true" t="shared" si="0" ref="F5:F18">E5/C5*100%</f>
        <v>0.6555671175858482</v>
      </c>
      <c r="G5" s="27">
        <f>E5/D5*100%</f>
        <v>0.6115851705157701</v>
      </c>
      <c r="H5" s="20">
        <f>SUM(H6:H9)</f>
        <v>184</v>
      </c>
      <c r="I5" s="27">
        <f aca="true" t="shared" si="1" ref="I5:I15">H5/C5*100%</f>
        <v>0.6382240721470691</v>
      </c>
      <c r="J5" s="27">
        <f>H5/D5*100%</f>
        <v>0.5954056686502736</v>
      </c>
      <c r="K5" s="20">
        <f>SUM(K6:K9)</f>
        <v>179</v>
      </c>
      <c r="L5" s="27">
        <f>K5/C5*100%</f>
        <v>0.62088102670829</v>
      </c>
      <c r="M5" s="27">
        <f>K5/D5*100%</f>
        <v>0.579226166784777</v>
      </c>
    </row>
    <row r="6" spans="1:13" ht="18.75">
      <c r="A6" s="14" t="s">
        <v>4</v>
      </c>
      <c r="B6" s="15" t="s">
        <v>13</v>
      </c>
      <c r="C6" s="22">
        <v>42.9</v>
      </c>
      <c r="D6" s="22">
        <v>52.3</v>
      </c>
      <c r="E6" s="22">
        <v>25</v>
      </c>
      <c r="F6" s="24">
        <f t="shared" si="0"/>
        <v>0.5827505827505828</v>
      </c>
      <c r="G6" s="24">
        <f>E6/D6*100%</f>
        <v>0.47801147227533464</v>
      </c>
      <c r="H6" s="22">
        <v>25</v>
      </c>
      <c r="I6" s="24">
        <f t="shared" si="1"/>
        <v>0.5827505827505828</v>
      </c>
      <c r="J6" s="24">
        <f>H6/D6*100%</f>
        <v>0.47801147227533464</v>
      </c>
      <c r="K6" s="22">
        <v>20</v>
      </c>
      <c r="L6" s="24">
        <f>K6/C6*100%</f>
        <v>0.46620046620046623</v>
      </c>
      <c r="M6" s="24">
        <f>K6/D6*100%</f>
        <v>0.38240917782026773</v>
      </c>
    </row>
    <row r="7" spans="1:13" ht="96.75" customHeight="1">
      <c r="A7" s="30" t="s">
        <v>33</v>
      </c>
      <c r="B7" s="23" t="s">
        <v>22</v>
      </c>
      <c r="C7" s="22">
        <v>23.2</v>
      </c>
      <c r="D7" s="22">
        <v>17.733</v>
      </c>
      <c r="E7" s="22">
        <v>50</v>
      </c>
      <c r="F7" s="24">
        <f>E7/C7*100%</f>
        <v>2.1551724137931036</v>
      </c>
      <c r="G7" s="24">
        <f>E7/D7*100%</f>
        <v>2.819601872215643</v>
      </c>
      <c r="H7" s="22">
        <v>45</v>
      </c>
      <c r="I7" s="24">
        <f>H7/C7*100%</f>
        <v>1.9396551724137931</v>
      </c>
      <c r="J7" s="24">
        <f>H7/D7*100%</f>
        <v>2.5376416849940786</v>
      </c>
      <c r="K7" s="22">
        <v>45</v>
      </c>
      <c r="L7" s="24">
        <f>K7/C7*100%</f>
        <v>1.9396551724137931</v>
      </c>
      <c r="M7" s="24">
        <f>K7/D7*100%</f>
        <v>2.5376416849940786</v>
      </c>
    </row>
    <row r="8" spans="1:13" ht="17.25" customHeight="1">
      <c r="A8" s="30" t="s">
        <v>23</v>
      </c>
      <c r="B8" s="16" t="s">
        <v>24</v>
      </c>
      <c r="C8" s="22">
        <v>218.2</v>
      </c>
      <c r="D8" s="22">
        <v>235</v>
      </c>
      <c r="E8" s="22">
        <v>110</v>
      </c>
      <c r="F8" s="24">
        <f>E8/C8*100%</f>
        <v>0.5041246562786434</v>
      </c>
      <c r="G8" s="24">
        <f>E8/D8*100%</f>
        <v>0.46808510638297873</v>
      </c>
      <c r="H8" s="22">
        <v>110</v>
      </c>
      <c r="I8" s="24">
        <f t="shared" si="1"/>
        <v>0.5041246562786434</v>
      </c>
      <c r="J8" s="24">
        <f>H8/D8*100%</f>
        <v>0.46808510638297873</v>
      </c>
      <c r="K8" s="22">
        <v>110</v>
      </c>
      <c r="L8" s="24">
        <f>K8/C8*100%</f>
        <v>0.5041246562786434</v>
      </c>
      <c r="M8" s="24">
        <f>K8/D8*100%</f>
        <v>0.46808510638297873</v>
      </c>
    </row>
    <row r="9" spans="1:13" ht="41.25" customHeight="1">
      <c r="A9" s="30" t="s">
        <v>17</v>
      </c>
      <c r="B9" s="23" t="s">
        <v>34</v>
      </c>
      <c r="C9" s="22">
        <v>4</v>
      </c>
      <c r="D9" s="22">
        <v>4</v>
      </c>
      <c r="E9" s="22">
        <v>4</v>
      </c>
      <c r="F9" s="24">
        <f>E9/C9*100%</f>
        <v>1</v>
      </c>
      <c r="G9" s="24">
        <f>E9/D9*100%</f>
        <v>1</v>
      </c>
      <c r="H9" s="25">
        <v>4</v>
      </c>
      <c r="I9" s="24">
        <f t="shared" si="1"/>
        <v>1</v>
      </c>
      <c r="J9" s="24">
        <f aca="true" t="shared" si="2" ref="J9:J15">H9/D9*100%</f>
        <v>1</v>
      </c>
      <c r="K9" s="22">
        <v>4</v>
      </c>
      <c r="L9" s="24">
        <f aca="true" t="shared" si="3" ref="L9:L15">K9/C9*100%</f>
        <v>1</v>
      </c>
      <c r="M9" s="24">
        <f aca="true" t="shared" si="4" ref="M9:M15">K9/D9*100%</f>
        <v>1</v>
      </c>
    </row>
    <row r="10" spans="1:22" s="4" customFormat="1" ht="18.75" customHeight="1">
      <c r="A10" s="31" t="s">
        <v>1</v>
      </c>
      <c r="B10" s="5" t="s">
        <v>8</v>
      </c>
      <c r="C10" s="26">
        <f>SUM(C12:C17)</f>
        <v>3625.7000000000003</v>
      </c>
      <c r="D10" s="26">
        <f>SUM(D12:D17)</f>
        <v>3121.9809999999998</v>
      </c>
      <c r="E10" s="34">
        <f>SUM(E12:E15)</f>
        <v>2162.046</v>
      </c>
      <c r="F10" s="27">
        <f t="shared" si="0"/>
        <v>0.5963113329839754</v>
      </c>
      <c r="G10" s="27">
        <f aca="true" t="shared" si="5" ref="G10:G15">E10/D10*100%</f>
        <v>0.692523753347634</v>
      </c>
      <c r="H10" s="26">
        <f>SUM(H12:H15)</f>
        <v>1734.92</v>
      </c>
      <c r="I10" s="27">
        <f t="shared" si="1"/>
        <v>0.47850621948865046</v>
      </c>
      <c r="J10" s="27">
        <f t="shared" si="2"/>
        <v>0.5557112615355443</v>
      </c>
      <c r="K10" s="26">
        <f>SUM(K12:K15)</f>
        <v>1654.7</v>
      </c>
      <c r="L10" s="27">
        <f t="shared" si="3"/>
        <v>0.4563808368039275</v>
      </c>
      <c r="M10" s="27">
        <f t="shared" si="4"/>
        <v>0.5300160378938886</v>
      </c>
      <c r="N10"/>
      <c r="O10"/>
      <c r="P10"/>
      <c r="Q10"/>
      <c r="R10"/>
      <c r="S10"/>
      <c r="T10"/>
      <c r="U10"/>
      <c r="V10"/>
    </row>
    <row r="11" spans="1:22" s="32" customFormat="1" ht="56.25">
      <c r="A11" s="13" t="s">
        <v>18</v>
      </c>
      <c r="B11" s="6" t="s">
        <v>14</v>
      </c>
      <c r="C11" s="28">
        <f>C10</f>
        <v>3625.7000000000003</v>
      </c>
      <c r="D11" s="28">
        <f>D10</f>
        <v>3121.9809999999998</v>
      </c>
      <c r="E11" s="28">
        <f>E10</f>
        <v>2162.046</v>
      </c>
      <c r="F11" s="24">
        <f t="shared" si="0"/>
        <v>0.5963113329839754</v>
      </c>
      <c r="G11" s="24">
        <f t="shared" si="5"/>
        <v>0.692523753347634</v>
      </c>
      <c r="H11" s="28">
        <f>H10</f>
        <v>1734.92</v>
      </c>
      <c r="I11" s="24">
        <f t="shared" si="1"/>
        <v>0.47850621948865046</v>
      </c>
      <c r="J11" s="24">
        <f t="shared" si="2"/>
        <v>0.5557112615355443</v>
      </c>
      <c r="K11" s="28">
        <f>K10</f>
        <v>1654.7</v>
      </c>
      <c r="L11" s="24">
        <f t="shared" si="3"/>
        <v>0.4563808368039275</v>
      </c>
      <c r="M11" s="24">
        <f t="shared" si="4"/>
        <v>0.5300160378938886</v>
      </c>
      <c r="N11" s="21"/>
      <c r="O11" s="21"/>
      <c r="P11" s="21"/>
      <c r="Q11" s="21"/>
      <c r="R11" s="21"/>
      <c r="S11" s="21"/>
      <c r="T11" s="21"/>
      <c r="U11" s="21"/>
      <c r="V11" s="21"/>
    </row>
    <row r="12" spans="1:22" s="4" customFormat="1" ht="37.5">
      <c r="A12" s="13" t="s">
        <v>9</v>
      </c>
      <c r="B12" s="6" t="s">
        <v>35</v>
      </c>
      <c r="C12" s="28">
        <v>1980.8</v>
      </c>
      <c r="D12" s="29">
        <v>1953.56</v>
      </c>
      <c r="E12" s="28">
        <v>1964.59</v>
      </c>
      <c r="F12" s="24">
        <f t="shared" si="0"/>
        <v>0.9918164378029078</v>
      </c>
      <c r="G12" s="24">
        <f t="shared" si="5"/>
        <v>1.0056461025000512</v>
      </c>
      <c r="H12" s="28">
        <v>1654.7</v>
      </c>
      <c r="I12" s="24">
        <f t="shared" si="1"/>
        <v>0.8353695476575121</v>
      </c>
      <c r="J12" s="24">
        <f t="shared" si="2"/>
        <v>0.8470177522062287</v>
      </c>
      <c r="K12" s="28">
        <v>1654.7</v>
      </c>
      <c r="L12" s="24">
        <f t="shared" si="3"/>
        <v>0.8353695476575121</v>
      </c>
      <c r="M12" s="24">
        <f t="shared" si="4"/>
        <v>0.8470177522062287</v>
      </c>
      <c r="N12"/>
      <c r="O12"/>
      <c r="P12"/>
      <c r="Q12"/>
      <c r="R12"/>
      <c r="S12"/>
      <c r="T12"/>
      <c r="U12"/>
      <c r="V12"/>
    </row>
    <row r="13" spans="1:22" s="4" customFormat="1" ht="56.25">
      <c r="A13" s="13" t="s">
        <v>2</v>
      </c>
      <c r="B13" s="6" t="s">
        <v>36</v>
      </c>
      <c r="C13" s="28">
        <v>694.1</v>
      </c>
      <c r="D13" s="29">
        <v>125.825</v>
      </c>
      <c r="E13" s="28">
        <v>117.236</v>
      </c>
      <c r="F13" s="24">
        <f>E13/C13*100%</f>
        <v>0.16890361619363203</v>
      </c>
      <c r="G13" s="24">
        <f t="shared" si="5"/>
        <v>0.9317385257301808</v>
      </c>
      <c r="H13" s="28">
        <v>0</v>
      </c>
      <c r="I13" s="24">
        <f t="shared" si="1"/>
        <v>0</v>
      </c>
      <c r="J13" s="24">
        <f t="shared" si="2"/>
        <v>0</v>
      </c>
      <c r="K13" s="28">
        <v>0</v>
      </c>
      <c r="L13" s="24">
        <f t="shared" si="3"/>
        <v>0</v>
      </c>
      <c r="M13" s="24">
        <f t="shared" si="4"/>
        <v>0</v>
      </c>
      <c r="N13"/>
      <c r="O13"/>
      <c r="P13"/>
      <c r="Q13"/>
      <c r="R13"/>
      <c r="S13"/>
      <c r="T13"/>
      <c r="U13"/>
      <c r="V13"/>
    </row>
    <row r="14" spans="1:22" s="4" customFormat="1" ht="37.5">
      <c r="A14" s="13" t="s">
        <v>10</v>
      </c>
      <c r="B14" s="6" t="s">
        <v>37</v>
      </c>
      <c r="C14" s="28">
        <v>72.9</v>
      </c>
      <c r="D14" s="29">
        <v>80.22</v>
      </c>
      <c r="E14" s="28">
        <f>80.22</f>
        <v>80.22</v>
      </c>
      <c r="F14" s="24">
        <f t="shared" si="0"/>
        <v>1.1004115226337448</v>
      </c>
      <c r="G14" s="24">
        <f t="shared" si="5"/>
        <v>1</v>
      </c>
      <c r="H14" s="28">
        <v>80.22</v>
      </c>
      <c r="I14" s="24">
        <f t="shared" si="1"/>
        <v>1.1004115226337448</v>
      </c>
      <c r="J14" s="24">
        <f t="shared" si="2"/>
        <v>1</v>
      </c>
      <c r="K14" s="28">
        <v>0</v>
      </c>
      <c r="L14" s="24">
        <f t="shared" si="3"/>
        <v>0</v>
      </c>
      <c r="M14" s="24">
        <f t="shared" si="4"/>
        <v>0</v>
      </c>
      <c r="N14"/>
      <c r="O14"/>
      <c r="P14"/>
      <c r="Q14"/>
      <c r="R14"/>
      <c r="S14"/>
      <c r="T14"/>
      <c r="U14"/>
      <c r="V14"/>
    </row>
    <row r="15" spans="1:22" s="4" customFormat="1" ht="18.75">
      <c r="A15" s="13" t="s">
        <v>3</v>
      </c>
      <c r="B15" s="6" t="s">
        <v>38</v>
      </c>
      <c r="C15" s="28">
        <v>877.9</v>
      </c>
      <c r="D15" s="29">
        <v>962.376</v>
      </c>
      <c r="E15" s="28">
        <v>0</v>
      </c>
      <c r="F15" s="24">
        <f t="shared" si="0"/>
        <v>0</v>
      </c>
      <c r="G15" s="24">
        <f t="shared" si="5"/>
        <v>0</v>
      </c>
      <c r="H15" s="28">
        <v>0</v>
      </c>
      <c r="I15" s="24">
        <f t="shared" si="1"/>
        <v>0</v>
      </c>
      <c r="J15" s="24">
        <f t="shared" si="2"/>
        <v>0</v>
      </c>
      <c r="K15" s="28">
        <v>0</v>
      </c>
      <c r="L15" s="24">
        <f t="shared" si="3"/>
        <v>0</v>
      </c>
      <c r="M15" s="24">
        <f t="shared" si="4"/>
        <v>0</v>
      </c>
      <c r="N15"/>
      <c r="O15"/>
      <c r="P15"/>
      <c r="Q15"/>
      <c r="R15"/>
      <c r="S15"/>
      <c r="T15"/>
      <c r="U15"/>
      <c r="V15"/>
    </row>
    <row r="16" spans="1:22" s="4" customFormat="1" ht="131.25">
      <c r="A16" s="13" t="s">
        <v>20</v>
      </c>
      <c r="B16" s="6" t="s">
        <v>21</v>
      </c>
      <c r="C16" s="28">
        <v>0</v>
      </c>
      <c r="D16" s="29">
        <v>0</v>
      </c>
      <c r="E16" s="28">
        <v>0</v>
      </c>
      <c r="F16" s="24">
        <v>0</v>
      </c>
      <c r="G16" s="24">
        <v>0</v>
      </c>
      <c r="H16" s="28">
        <v>0</v>
      </c>
      <c r="I16" s="24">
        <v>0</v>
      </c>
      <c r="J16" s="24">
        <v>0</v>
      </c>
      <c r="K16" s="28">
        <v>0</v>
      </c>
      <c r="L16" s="24">
        <v>0</v>
      </c>
      <c r="M16" s="24">
        <v>0</v>
      </c>
      <c r="N16"/>
      <c r="O16"/>
      <c r="P16"/>
      <c r="Q16"/>
      <c r="R16"/>
      <c r="S16"/>
      <c r="T16"/>
      <c r="U16"/>
      <c r="V16"/>
    </row>
    <row r="17" spans="1:22" s="4" customFormat="1" ht="75">
      <c r="A17" s="13" t="s">
        <v>16</v>
      </c>
      <c r="B17" s="6" t="s">
        <v>15</v>
      </c>
      <c r="C17" s="28">
        <v>0</v>
      </c>
      <c r="D17" s="29">
        <v>0</v>
      </c>
      <c r="E17" s="28">
        <v>0</v>
      </c>
      <c r="F17" s="24">
        <v>0</v>
      </c>
      <c r="G17" s="24">
        <v>0</v>
      </c>
      <c r="H17" s="28">
        <v>0</v>
      </c>
      <c r="I17" s="24">
        <v>0</v>
      </c>
      <c r="J17" s="24">
        <v>0</v>
      </c>
      <c r="K17" s="28">
        <v>0</v>
      </c>
      <c r="L17" s="24">
        <v>0</v>
      </c>
      <c r="M17" s="24">
        <v>0</v>
      </c>
      <c r="N17"/>
      <c r="O17"/>
      <c r="P17"/>
      <c r="Q17"/>
      <c r="R17"/>
      <c r="S17"/>
      <c r="T17"/>
      <c r="U17"/>
      <c r="V17"/>
    </row>
    <row r="18" spans="1:13" ht="18.75">
      <c r="A18" s="37" t="s">
        <v>39</v>
      </c>
      <c r="B18" s="38"/>
      <c r="C18" s="26">
        <f>C10+C5</f>
        <v>3914</v>
      </c>
      <c r="D18" s="34">
        <f>D10+D5</f>
        <v>3431.0139999999997</v>
      </c>
      <c r="E18" s="26">
        <f>E10+E5</f>
        <v>2351.046</v>
      </c>
      <c r="F18" s="24">
        <f t="shared" si="0"/>
        <v>0.6006760347470618</v>
      </c>
      <c r="G18" s="24">
        <f>E18/C18</f>
        <v>0.6006760347470618</v>
      </c>
      <c r="H18" s="26">
        <f>H5+H10</f>
        <v>1918.92</v>
      </c>
      <c r="I18" s="26">
        <f>H18/C18*100</f>
        <v>49.02708226877874</v>
      </c>
      <c r="J18" s="26">
        <f>H18/D18*100</f>
        <v>55.92865549368206</v>
      </c>
      <c r="K18" s="26">
        <f>K10+K5</f>
        <v>1833.7</v>
      </c>
      <c r="L18" s="26">
        <f>K18/C18*100</f>
        <v>46.849770056208484</v>
      </c>
      <c r="M18" s="26">
        <f>K18/D18*100</f>
        <v>53.444841670713096</v>
      </c>
    </row>
  </sheetData>
  <sheetProtection/>
  <mergeCells count="2">
    <mergeCell ref="A1:M1"/>
    <mergeCell ref="A18:B18"/>
  </mergeCells>
  <printOptions/>
  <pageMargins left="0.24" right="0.31" top="0.51" bottom="0.36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2017-11-14T06:06:27Z</cp:lastPrinted>
  <dcterms:created xsi:type="dcterms:W3CDTF">2014-03-24T07:39:29Z</dcterms:created>
  <dcterms:modified xsi:type="dcterms:W3CDTF">2019-11-13T14:14:35Z</dcterms:modified>
  <cp:category/>
  <cp:version/>
  <cp:contentType/>
  <cp:contentStatus/>
</cp:coreProperties>
</file>